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<sst xmlns="http://schemas.openxmlformats.org/spreadsheetml/2006/main" count="27163" uniqueCount="789">
  <si>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</si>
  <si>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</si>
  <si>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</si>
  <si>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</si>
  <si>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</si>
  <si>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</si>
  <si>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</si>
  <si>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</si>
  <si>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</si>
  <si>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</si>
  <si>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</si>
  <si>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</si>
  <si>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</si>
  <si>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</si>
  <si>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</si>
  <si>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</si>
  <si>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</si>
  <si>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</si>
  <si>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</si>
  <si>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</si>
  <si>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</si>
  <si>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</si>
  <si>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</si>
  <si>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</si>
  <si>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</si>
  <si>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</si>
  <si>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</si>
  <si>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</si>
  <si>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</si>
  <si>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</si>
  <si>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</si>
  <si>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</si>
  <si>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</si>
  <si>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</si>
  <si>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</si>
  <si>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</si>
  <si>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</si>
  <si>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</si>
  <si>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</si>
  <si>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</si>
  <si>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</si>
  <si>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</si>
  <si>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</si>
  <si>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</si>
  <si>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</si>
  <si>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</si>
  <si>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</si>
  <si>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</si>
  <si>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</si>
  <si>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</si>
  <si>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</si>
  <si>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</si>
  <si>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</si>
  <si>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</si>
  <si>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</si>
  <si>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</si>
  <si>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</si>
  <si>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</si>
  <si>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</si>
  <si>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</si>
  <si>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</si>
  <si>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</si>
  <si>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</si>
  <si>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</si>
  <si>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</si>
  <si>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</si>
  <si>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</si>
  <si>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</si>
  <si>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</si>
  <si>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</si>
  <si>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</si>
  <si>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</si>
  <si>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</si>
  <si>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</si>
  <si>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</si>
  <si>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</si>
  <si>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</si>
  <si>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</si>
  <si>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</si>
  <si>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</si>
  <si>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</si>
  <si>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</si>
  <si>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</si>
  <si>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</si>
  <si>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</si>
  <si>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</si>
  <si>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</si>
  <si>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</si>
  <si>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</si>
  <si>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</si>
  <si>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</si>
  <si>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</si>
  <si>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</si>
  <si>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</si>
  <si>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</si>
  <si>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</si>
  <si>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</si>
  <si>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</si>
  <si>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</si>
  <si>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</si>
  <si>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</si>
  <si>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</si>
  <si>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</si>
  <si>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</si>
  <si>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</si>
  <si>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</si>
  <si>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</si>
  <si>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</si>
  <si>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</si>
  <si>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</si>
  <si>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</si>
  <si>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</si>
  <si>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</si>
  <si>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</si>
  <si>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</si>
  <si>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</si>
  <si>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</si>
  <si>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</si>
  <si>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</si>
  <si>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</si>
  <si>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</si>
  <si>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</si>
  <si>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</si>
  <si>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</si>
  <si>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</si>
  <si>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</si>
  <si>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</si>
  <si>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</si>
  <si>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</si>
  <si>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</si>
  <si>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</si>
  <si>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</si>
  <si>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</si>
  <si>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</si>
  <si>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</si>
  <si>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</si>
  <si>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</si>
  <si>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</si>
  <si>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</si>
  <si>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</si>
  <si>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</si>
  <si>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</si>
  <si>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</si>
  <si>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</si>
  <si>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</si>
  <si>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</si>
  <si>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</si>
  <si>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</si>
  <si>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</si>
  <si>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</si>
  <si>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</si>
  <si>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</si>
  <si>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</si>
  <si>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</si>
  <si>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</si>
  <si>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</si>
  <si>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</si>
  <si>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</si>
  <si>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</si>
  <si>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</si>
  <si>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</si>
  <si>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</si>
  <si>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</si>
  <si>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</si>
  <si>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</si>
  <si>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</si>
  <si>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</si>
  <si>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</si>
  <si>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</si>
  <si>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</si>
  <si>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</si>
  <si>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</si>
  <si>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</si>
  <si>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</si>
  <si>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</si>
  <si>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</si>
  <si>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</si>
  <si>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</si>
  <si>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</si>
  <si>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</si>
  <si>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</si>
  <si>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</si>
  <si>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</si>
  <si>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</si>
  <si>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</si>
  <si>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</si>
  <si>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</si>
  <si>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</si>
  <si>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</si>
  <si>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</si>
  <si>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</si>
  <si>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</si>
  <si>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</si>
  <si>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</si>
  <si>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</si>
  <si>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</si>
  <si>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</si>
  <si>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</si>
  <si>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</si>
  <si>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</si>
  <si>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</si>
  <si>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</si>
  <si>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</si>
  <si>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</si>
  <si>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</si>
  <si>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</si>
  <si>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</si>
  <si>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</si>
  <si>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</si>
  <si>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</si>
  <si>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</si>
  <si>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</si>
  <si>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</si>
  <si>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</si>
  <si>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</si>
  <si>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</si>
  <si>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</si>
  <si>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</si>
  <si>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</si>
  <si>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</si>
  <si>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</si>
  <si>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</si>
  <si>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</si>
  <si>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</si>
  <si>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</si>
  <si>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</si>
  <si>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</si>
  <si>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</si>
  <si>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</si>
  <si>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</si>
  <si>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</si>
  <si>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</si>
  <si>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</si>
  <si>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</si>
  <si>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</si>
  <si>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</si>
  <si>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</si>
  <si>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</si>
  <si>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</si>
  <si>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</si>
  <si>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</si>
  <si>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</si>
  <si>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</si>
  <si>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</si>
  <si>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</si>
  <si>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</si>
  <si>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</si>
  <si>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</si>
  <si>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</si>
  <si>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</si>
  <si>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</si>
  <si>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</si>
  <si>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</si>
  <si>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</si>
  <si>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</si>
  <si>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</si>
  <si>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</si>
  <si>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</si>
  <si>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</si>
  <si>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</si>
  <si>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</si>
  <si>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</si>
  <si>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</si>
  <si>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</si>
  <si>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</si>
  <si>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</si>
  <si>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</si>
  <si>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</si>
  <si>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</si>
  <si>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</si>
  <si>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</si>
  <si>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</si>
  <si>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</si>
  <si>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</si>
  <si>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</si>
  <si>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</si>
  <si>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</si>
  <si>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</si>
  <si>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</si>
  <si>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</si>
  <si>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</si>
  <si>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</si>
  <si>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</si>
  <si>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</si>
  <si>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</si>
  <si>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</si>
  <si>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</si>
  <si>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</si>
  <si>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</si>
  <si>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</si>
  <si>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</si>
  <si>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</si>
  <si>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</si>
  <si>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</si>
  <si>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</si>
  <si>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</si>
  <si>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</si>
  <si>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</si>
  <si>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</si>
  <si>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</si>
  <si>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</si>
  <si>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</si>
  <si>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</si>
  <si>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</si>
  <si>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</si>
  <si>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</si>
  <si>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</si>
  <si>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</si>
  <si>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</si>
  <si>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</si>
  <si>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</si>
  <si>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</si>
  <si>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</si>
  <si>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</si>
  <si>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</si>
  <si>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</si>
  <si>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</si>
  <si>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</si>
  <si>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</si>
  <si>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</si>
  <si>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</si>
  <si>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</si>
  <si>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</si>
  <si>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</si>
  <si>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</si>
  <si>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</si>
  <si>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</si>
  <si>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</si>
  <si>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</si>
  <si>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</si>
  <si>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</si>
  <si>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</si>
  <si>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</si>
  <si>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</si>
  <si>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</si>
  <si>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</si>
  <si>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</si>
  <si>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</si>
  <si>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</si>
  <si>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</si>
  <si>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</si>
  <si>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</si>
  <si>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</si>
  <si>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</si>
  <si>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</si>
  <si>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</si>
  <si>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</si>
  <si>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</si>
  <si>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</si>
  <si>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</si>
  <si>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</si>
  <si>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</si>
  <si>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</si>
  <si>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</si>
  <si>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</si>
  <si>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</si>
  <si>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</si>
  <si>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</si>
  <si>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</si>
  <si>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</si>
  <si>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</si>
  <si>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</si>
  <si>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</si>
  <si>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</si>
  <si>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</si>
  <si>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</si>
  <si>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</si>
  <si>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</si>
  <si>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</si>
  <si>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</si>
  <si>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</si>
  <si>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</si>
  <si>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</si>
  <si>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</si>
  <si>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</si>
  <si>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</si>
  <si>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</si>
  <si>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</si>
  <si>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</si>
  <si>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</si>
  <si>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</si>
  <si>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</si>
  <si>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</si>
  <si>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</si>
  <si>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</si>
  <si>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</si>
  <si>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</si>
  <si>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</si>
  <si>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</si>
  <si>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</si>
  <si>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</si>
  <si>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</si>
  <si>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</si>
  <si>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</si>
  <si>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</si>
  <si>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</si>
  <si>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</si>
  <si>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</si>
  <si>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</si>
  <si>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</si>
  <si>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</si>
  <si>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</si>
  <si>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</si>
  <si>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</si>
  <si>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</si>
  <si>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</si>
  <si>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</si>
  <si>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</si>
  <si>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</si>
  <si>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</si>
  <si>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</si>
  <si>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</si>
  <si>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</si>
  <si>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</si>
  <si>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</si>
  <si>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</si>
  <si>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</si>
  <si>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</si>
  <si>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</si>
  <si>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</si>
  <si>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</si>
  <si>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</si>
  <si>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</si>
  <si>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</si>
  <si>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</si>
  <si>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</si>
  <si>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</si>
  <si>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</si>
  <si>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</si>
  <si>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</si>
  <si>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</si>
  <si>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</si>
  <si>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</si>
  <si>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</si>
  <si>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</si>
  <si>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</si>
  <si>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</si>
  <si>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</si>
  <si>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</si>
  <si>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</si>
  <si>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</si>
  <si>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</si>
  <si>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</si>
  <si>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</si>
  <si>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</si>
  <si>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</si>
  <si>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</si>
  <si>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</si>
  <si>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</si>
  <si>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</si>
  <si>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</si>
  <si>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</si>
  <si>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</si>
  <si>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</si>
  <si>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</si>
  <si>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</si>
  <si>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</si>
  <si>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</si>
  <si>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</si>
  <si>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</si>
  <si>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</si>
  <si>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</si>
  <si>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</si>
  <si>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</si>
  <si>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</si>
  <si>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</si>
  <si>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</si>
  <si>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</si>
  <si>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</si>
  <si>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</si>
  <si>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</si>
  <si>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</si>
  <si>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</si>
  <si>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</si>
  <si>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</si>
  <si>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</si>
  <si>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</si>
  <si>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</si>
  <si>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</si>
  <si>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</si>
  <si>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</si>
  <si>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</si>
  <si>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</si>
  <si>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</si>
  <si>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</si>
  <si>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</si>
  <si>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</si>
  <si>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</si>
  <si>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</si>
  <si>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</si>
  <si>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</si>
  <si>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</si>
  <si>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</si>
  <si>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</si>
  <si>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</si>
  <si>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</si>
  <si>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</si>
  <si>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</si>
  <si>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</si>
  <si>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</si>
  <si>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</si>
  <si>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</si>
  <si>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</si>
  <si>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</si>
  <si>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</si>
  <si>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</si>
  <si>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</si>
  <si>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</si>
  <si>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</si>
  <si>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</si>
  <si>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</si>
  <si>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</si>
  <si>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</si>
  <si>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</si>
  <si>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</si>
  <si>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</si>
  <si>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</si>
  <si>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</si>
  <si>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</si>
  <si>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</si>
  <si>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</si>
  <si>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</si>
  <si>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</si>
  <si>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</si>
  <si>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</si>
  <si>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</si>
  <si>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</si>
  <si>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</si>
  <si>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</si>
  <si>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</si>
  <si>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</si>
  <si>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</si>
  <si>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</si>
  <si>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</si>
  <si>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</si>
  <si>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</si>
  <si>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</si>
  <si>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</si>
  <si>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</si>
  <si>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</si>
  <si>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</si>
  <si>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</si>
  <si>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</si>
  <si>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</si>
  <si>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</si>
  <si>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</si>
  <si>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</si>
  <si>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</si>
  <si>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</si>
  <si>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</si>
  <si>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</si>
  <si>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</si>
  <si>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</si>
  <si>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</si>
  <si>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</si>
  <si>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</si>
  <si>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</si>
  <si>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</si>
  <si>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</si>
  <si>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</si>
  <si>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</si>
  <si>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</si>
  <si>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</si>
  <si>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</si>
  <si>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</si>
  <si>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</si>
  <si>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</si>
  <si>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</si>
  <si>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</si>
  <si>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</si>
  <si>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</si>
  <si>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</si>
  <si>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</si>
  <si>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</si>
  <si>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</si>
  <si>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</si>
  <si>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</si>
  <si>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</si>
  <si>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</si>
  <si>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</si>
  <si>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</si>
  <si>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</si>
  <si>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</si>
  <si>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</si>
  <si>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</si>
  <si>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</si>
  <si>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</si>
  <si>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</si>
  <si>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</si>
  <si>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</si>
  <si>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</si>
  <si>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</si>
  <si>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</si>
  <si>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</si>
  <si>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</si>
  <si>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</si>
  <si>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</si>
  <si>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</si>
  <si>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</si>
  <si>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</si>
  <si>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</si>
  <si>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</si>
  <si>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</si>
  <si>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</si>
  <si>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</si>
  <si>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</si>
  <si>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</si>
  <si>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</si>
  <si>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</si>
  <si>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</si>
  <si>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</si>
  <si>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</si>
  <si>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</si>
  <si>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</si>
  <si>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</si>
  <si>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</si>
  <si>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</si>
  <si>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</si>
  <si>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</si>
  <si>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</si>
  <si>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</si>
  <si>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</si>
  <si>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</si>
  <si>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</si>
  <si>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</si>
  <si>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</si>
  <si>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</si>
  <si>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</si>
  <si>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</si>
  <si>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</si>
  <si>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</si>
  <si>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</si>
  <si>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</si>
  <si>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</si>
  <si>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</si>
  <si>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</si>
  <si>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</si>
  <si>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</si>
  <si>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</si>
  <si>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</si>
  <si>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</si>
  <si>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</si>
  <si>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</si>
  <si>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</si>
  <si>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</si>
  <si>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</si>
  <si>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</si>
  <si>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</si>
  <si>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</si>
  <si>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</si>
  <si>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</si>
  <si>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</si>
  <si>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</si>
  <si>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</si>
  <si>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</si>
  <si>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</si>
  <si>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</si>
  <si>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</si>
  <si>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</si>
  <si>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</si>
  <si>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</si>
  <si>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</si>
  <si>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</si>
  <si>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</si>
  <si>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</si>
  <si>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</si>
  <si>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</si>
  <si>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</si>
  <si>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</si>
  <si>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</si>
  <si>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</si>
  <si>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</si>
  <si>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</si>
  <si>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</si>
  <si>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</si>
  <si>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</si>
  <si>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</si>
  <si>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</si>
  <si>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</si>
  <si>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</si>
  <si>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</si>
  <si>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</si>
  <si>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</si>
  <si>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</si>
  <si>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</si>
  <si>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</si>
  <si>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</si>
  <si>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</si>
  <si>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</si>
  <si>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</si>
  <si>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</si>
  <si>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</si>
  <si>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</si>
  <si>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</si>
  <si>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</si>
  <si>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</si>
  <si>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</si>
  <si>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</si>
  <si>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</si>
  <si>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</si>
  <si>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</si>
  <si>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</si>
  <si>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</si>
  <si>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</si>
  <si>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</si>
  <si>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</si>
  <si>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</si>
  <si>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</si>
  <si>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</si>
  <si>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</si>
  <si>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</si>
  <si>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</si>
  <si>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</si>
  <si>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</si>
  <si>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</si>
  <si>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</si>
  <si>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</si>
  <si>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</si>
  <si>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</si>
  <si>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</si>
  <si>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</si>
  <si>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</si>
  <si>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</si>
  <si>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</si>
  <si>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</si>
  <si>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</si>
  <si>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</si>
  <si>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</si>
  <si>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</si>
  <si>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</si>
  <si>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</si>
  <si>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</si>
  <si>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</si>
  <si>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</si>
  <si>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</si>
  <si>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</si>
  <si>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</si>
  <si>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октябрь</t>
  </si>
  <si>
    <t xml:space="preserve"> март</t>
  </si>
  <si>
    <t>март, август</t>
  </si>
  <si>
    <t xml:space="preserve"> июнь</t>
  </si>
  <si>
    <t xml:space="preserve"> декабрь</t>
  </si>
  <si>
    <t>февраль, июль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</si>
  <si>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</si>
  <si>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</si>
  <si>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</si>
  <si>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</si>
  <si>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</si>
  <si>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</si>
  <si>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</si>
  <si>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</si>
  <si>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</si>
  <si>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</si>
  <si>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</si>
  <si>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</si>
  <si>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11 по ул. Боровая за 2016 год</t>
  </si>
  <si>
    <t xml:space="preserve"> январь</t>
  </si>
  <si>
    <t xml:space="preserve"> июнь июнь</t>
  </si>
  <si>
    <t>12 | 1</t>
  </si>
  <si>
    <t>4,25 | 1</t>
  </si>
  <si>
    <t>1,6 | 24</t>
  </si>
  <si>
    <t>0,5 | 18</t>
  </si>
  <si>
    <t>1,1 | 3</t>
  </si>
  <si>
    <t>55 | 1</t>
  </si>
  <si>
    <t>1,5 | 1</t>
  </si>
  <si>
    <t>52 | 249</t>
  </si>
  <si>
    <t>52 | 33</t>
  </si>
  <si>
    <t>6,816 | 1</t>
  </si>
  <si>
    <t>52 | 2</t>
  </si>
  <si>
    <t>208 | 28</t>
  </si>
  <si>
    <t>104 | 22</t>
  </si>
  <si>
    <t>0,03744 | 6</t>
  </si>
  <si>
    <t>2,08 | 40</t>
  </si>
  <si>
    <t>2,08 | 10</t>
  </si>
  <si>
    <t>2,08 | 12</t>
  </si>
  <si>
    <t>208 | 32</t>
  </si>
  <si>
    <t>104 | 8</t>
  </si>
  <si>
    <t>0,99 | 1</t>
  </si>
  <si>
    <t>76 | 2</t>
  </si>
  <si>
    <t>1 | 122</t>
  </si>
  <si>
    <t>27 | 24</t>
  </si>
  <si>
    <t>2 | 5</t>
  </si>
  <si>
    <t>декабрь, апрель</t>
  </si>
  <si>
    <t>208 | 74</t>
  </si>
  <si>
    <t>27 | 27</t>
  </si>
  <si>
    <t>1 | 127</t>
  </si>
  <si>
    <t>1129 | 77</t>
  </si>
  <si>
    <t>1129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</si>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</sst>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755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19967.939999999999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196240.87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198136.8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198136.8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198136.8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18072.009999999998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262226.21315685398</v>
      </c>
      <c r="G28" s="18">
        <f>и_ср_начисл-и_ср_стоимость_факт</f>
        <v>-65985.343156853982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53397.5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43323.29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173.90977278393558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269662.02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262469.76000000001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29518.65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411552.25999999995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411552.25999999995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390.02461056502688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4081.67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4531.22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435.37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4081.67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4081.67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295.76227858080478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52192.880000000005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59774.06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5377.9500000000007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50880.72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50880.72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1161.8441777343787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82005.52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91241.260000000009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7991.32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82005.52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82005.52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755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50839.205032584374</v>
      </c>
      <c r="F6" s="40"/>
      <c r="I6" s="27">
        <f>E6/1.18</f>
        <v>43084.072061512183</v>
      </c>
      <c r="J6" s="29">
        <f>[1]сумма!$Q$6</f>
        <v>12959.079134999998</v>
      </c>
      <c r="K6" s="29">
        <f>J6-I6</f>
        <v>-30124.992926512183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31854.139956719977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0.1522</v>
      </c>
      <c r="E8" s="48">
        <v>173.00610596799967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>
        <v>1</v>
      </c>
      <c r="E11" s="48">
        <v>31681.133850751976</v>
      </c>
      <c r="F11" s="49" t="s">
        <v>732</v>
      </c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374.68514317597885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3.0272000000000001</v>
      </c>
      <c r="E25" s="48">
        <v>374.68514317597885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1444.9459448270729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0.96579999999999999</v>
      </c>
      <c r="E43" s="48">
        <v>888.77716930730412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6.03</v>
      </c>
      <c r="E44" s="48">
        <v>511.77236447137705</v>
      </c>
      <c r="F44" s="49" t="s">
        <v>739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44.396411048391919</v>
      </c>
      <c r="F50" s="49" t="s">
        <v>741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14615.398956089095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>
        <v>0.5</v>
      </c>
      <c r="E89" s="35">
        <v>14615.398956089095</v>
      </c>
      <c r="F89" s="33" t="s">
        <v>736</v>
      </c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374.84058442123313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3.0272000000000001</v>
      </c>
      <c r="E101" s="35">
        <v>374.84058442123313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150.70148297589887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9.459999999999999E-2</v>
      </c>
      <c r="E106" s="56">
        <v>100.09220492488252</v>
      </c>
      <c r="F106" s="49" t="s">
        <v>739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>
        <v>1</v>
      </c>
      <c r="E111" s="35">
        <v>50.609278051016339</v>
      </c>
      <c r="F111" s="72" t="s">
        <v>756</v>
      </c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2024.4929643751132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9.459999999999999E-2</v>
      </c>
      <c r="E120" s="56">
        <v>101.59878930196234</v>
      </c>
      <c r="F120" s="49" t="s">
        <v>739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97.079036170722873</v>
      </c>
      <c r="F127" s="49" t="s">
        <v>732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1787.2298390227725</v>
      </c>
      <c r="F130" s="49" t="s">
        <v>756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27846.657524485025</v>
      </c>
      <c r="F197" s="75"/>
      <c r="I197" s="27">
        <f>E197/1.18</f>
        <v>23598.862308885615</v>
      </c>
      <c r="J197" s="29">
        <f>[1]сумма!$Q$11</f>
        <v>31082.599499999997</v>
      </c>
      <c r="K197" s="29">
        <f>J197-I197</f>
        <v>7483.7371911143819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27846.657524485025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0.56759999999999999</v>
      </c>
      <c r="E199" s="35">
        <v>2235.4483760770831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3.617999999999999</v>
      </c>
      <c r="E200" s="35">
        <v>5707.300330944342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34.559100000000001</v>
      </c>
      <c r="E211" s="35">
        <v>12447.232725169381</v>
      </c>
      <c r="F211" s="49" t="s">
        <v>740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3</v>
      </c>
      <c r="E217" s="35">
        <v>2235.081824693998</v>
      </c>
      <c r="F217" s="49" t="s">
        <v>757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15503.590949267704</v>
      </c>
      <c r="F232" s="33"/>
      <c r="I232" s="27">
        <f>E232/1.18</f>
        <v>13138.636397684495</v>
      </c>
      <c r="J232" s="29">
        <f>[1]сумма!$M$13</f>
        <v>4000.8600000000006</v>
      </c>
      <c r="K232" s="29">
        <f>J232-I232</f>
        <v>-9137.7763976844944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15503.590949267704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15503.590949267704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2595.9713380479602</v>
      </c>
      <c r="F266" s="75"/>
      <c r="I266" s="27">
        <f>E266/1.18</f>
        <v>2199.9757102101357</v>
      </c>
      <c r="J266" s="29">
        <f>[1]сумма!$Q$15</f>
        <v>14033.079052204816</v>
      </c>
      <c r="K266" s="29">
        <f>J266-I266</f>
        <v>11833.10334199468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2595.9713380479602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0.20219999999999999</v>
      </c>
      <c r="E268" s="35">
        <v>622.29108984716117</v>
      </c>
      <c r="F268" s="33" t="s">
        <v>742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742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2</v>
      </c>
      <c r="E274" s="35">
        <v>112.23575328490054</v>
      </c>
      <c r="F274" s="33" t="s">
        <v>738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2</v>
      </c>
      <c r="E298" s="35">
        <v>40.926545465843631</v>
      </c>
      <c r="F298" s="33" t="s">
        <v>738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</v>
      </c>
      <c r="E319" s="35">
        <v>468.74688748258842</v>
      </c>
      <c r="F319" s="33" t="s">
        <v>738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</v>
      </c>
      <c r="E328" s="35">
        <v>52.306643306886869</v>
      </c>
      <c r="F328" s="33" t="s">
        <v>738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81.068587909533335</v>
      </c>
      <c r="F329" s="33" t="s">
        <v>756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1</v>
      </c>
      <c r="E334" s="35">
        <v>75.560387885394931</v>
      </c>
      <c r="F334" s="33" t="s">
        <v>738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3</v>
      </c>
      <c r="E335" s="35">
        <v>146.00054180550333</v>
      </c>
      <c r="F335" s="33" t="s">
        <v>738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39155.21922687081</v>
      </c>
      <c r="F338" s="75"/>
      <c r="I338" s="27">
        <f>E338/1.18</f>
        <v>33182.389175314245</v>
      </c>
      <c r="J338" s="29">
        <f>[1]сумма!$Q$17</f>
        <v>27117.06</v>
      </c>
      <c r="K338" s="29">
        <f>J338-I338</f>
        <v>-6065.3291753142439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39155.21922687081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758</v>
      </c>
      <c r="E340" s="84">
        <v>61.267764667912807</v>
      </c>
      <c r="F340" s="49" t="s">
        <v>740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759</v>
      </c>
      <c r="E342" s="48">
        <v>27.106561768571101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760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761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762</v>
      </c>
      <c r="E345" s="84">
        <v>7.8677184136390759</v>
      </c>
      <c r="F345" s="49" t="s">
        <v>743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763</v>
      </c>
      <c r="E346" s="48">
        <v>186.56536536171805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764</v>
      </c>
      <c r="E347" s="48">
        <v>4.8067215840165796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765</v>
      </c>
      <c r="E349" s="48">
        <v>29371.532024227628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766</v>
      </c>
      <c r="E351" s="48">
        <v>8966.2336508698481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767</v>
      </c>
      <c r="E353" s="84">
        <v>78.091290211970829</v>
      </c>
      <c r="F353" s="49" t="s">
        <v>737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768</v>
      </c>
      <c r="E354" s="48">
        <v>244.32972350197704</v>
      </c>
      <c r="F354" s="49" t="s">
        <v>744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66876.374860603246</v>
      </c>
      <c r="F355" s="75"/>
      <c r="I355" s="27">
        <f>E355/1.18</f>
        <v>56674.893949663769</v>
      </c>
      <c r="J355" s="29">
        <f>[1]сумма!$Q$19</f>
        <v>27334.060541112922</v>
      </c>
      <c r="K355" s="29">
        <f>J355-I355</f>
        <v>-29340.833408550847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19045.916969582679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745</v>
      </c>
      <c r="E357" s="89">
        <v>79.573960551319232</v>
      </c>
      <c r="F357" s="49" t="s">
        <v>746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769</v>
      </c>
      <c r="E358" s="89">
        <v>3073.7549687522137</v>
      </c>
      <c r="F358" s="49" t="s">
        <v>747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770</v>
      </c>
      <c r="E359" s="89">
        <v>5284.1773043433586</v>
      </c>
      <c r="F359" s="49" t="s">
        <v>747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771</v>
      </c>
      <c r="E360" s="89">
        <v>39.984271086943878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772</v>
      </c>
      <c r="E361" s="89">
        <v>80.829561581155488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773</v>
      </c>
      <c r="E362" s="89">
        <v>137.72094329528096</v>
      </c>
      <c r="F362" s="49" t="s">
        <v>746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774</v>
      </c>
      <c r="E364" s="89">
        <v>397.72631853020755</v>
      </c>
      <c r="F364" s="49" t="s">
        <v>748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775</v>
      </c>
      <c r="E365" s="89">
        <v>2005.0246655159301</v>
      </c>
      <c r="F365" s="49" t="s">
        <v>749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776</v>
      </c>
      <c r="E366" s="89">
        <v>1935.5663429250039</v>
      </c>
      <c r="F366" s="49" t="s">
        <v>750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777</v>
      </c>
      <c r="E367" s="89">
        <v>86.95144119146407</v>
      </c>
      <c r="F367" s="49" t="s">
        <v>738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777</v>
      </c>
      <c r="E368" s="89">
        <v>127.00745439160222</v>
      </c>
      <c r="F368" s="49" t="s">
        <v>738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778</v>
      </c>
      <c r="E369" s="89">
        <v>1234.8252522999007</v>
      </c>
      <c r="F369" s="49" t="s">
        <v>751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779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780</v>
      </c>
      <c r="E371" s="89">
        <v>2024.1200246444737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781</v>
      </c>
      <c r="E372" s="89">
        <v>1168.1409580858199</v>
      </c>
      <c r="F372" s="49" t="s">
        <v>782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47830.457891020575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783</v>
      </c>
      <c r="E375" s="93">
        <v>4544.7552576876742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784</v>
      </c>
      <c r="E377" s="95">
        <v>411.94321396154015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785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786</v>
      </c>
      <c r="E379" s="95">
        <v>24682.060967208232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787</v>
      </c>
      <c r="E380" s="95">
        <v>8641.5886316468786</v>
      </c>
      <c r="F380" s="49" t="s">
        <v>752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787</v>
      </c>
      <c r="E382" s="95">
        <v>1567.3887994267461</v>
      </c>
      <c r="F382" s="49" t="s">
        <v>753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787</v>
      </c>
      <c r="E383" s="95">
        <v>791.50682083472975</v>
      </c>
      <c r="F383" s="49" t="s">
        <v>754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788</v>
      </c>
      <c r="E384" s="95">
        <v>5827.8629521673238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12489.540460737038</v>
      </c>
      <c r="F386" s="75"/>
      <c r="I386" s="27">
        <f>E386/1.18</f>
        <v>10584.356322658508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12489.540460737038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7125.8571351347864</v>
      </c>
      <c r="F388" s="75"/>
      <c r="I388" s="27">
        <f>E388/1.18</f>
        <v>6038.8619789277855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7125.8571351347864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39793.723156854008</v>
      </c>
      <c r="F390" s="75"/>
      <c r="I390" s="27">
        <f>E390/1.18</f>
        <v>33723.494200723741</v>
      </c>
      <c r="J390" s="27">
        <f>SUM(I6:I390)</f>
        <v>222225.54210558045</v>
      </c>
      <c r="K390" s="27">
        <f>J390*1.01330668353499*1.18</f>
        <v>265715.49993996974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39793.723156854008</v>
      </c>
      <c r="F391" s="49" t="s">
        <v>731</v>
      </c>
      <c r="I391" s="27">
        <f>E6+E197+E232+E266+E338+E355+E386+E388+E390</f>
        <v>262226.13968458492</v>
      </c>
      <c r="J391" s="27">
        <f>I391-K391</f>
        <v>-76937.636554136814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2017-05-15T09:04:16Z</dcterms:modified>
</cp:coreProperties>
</file>